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425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<sst xmlns="http://schemas.openxmlformats.org/spreadsheetml/2006/main" count="43">
  <si>
    <t>附件：</t>
  </si>
  <si>
    <t>东方市2019年中央财政专项扶贫资金（发展资金）调整分配计划表</t>
  </si>
  <si>
    <t>乡镇</t>
  </si>
  <si>
    <t>2019年计划贫困人口脱贫</t>
  </si>
  <si>
    <t>2018年已脱贫人口巩固提升</t>
  </si>
  <si>
    <t>2016-2017年已脱贫人口巩固提升</t>
  </si>
  <si>
    <t>2018年未列的贫困村</t>
  </si>
  <si>
    <t>十三五期间建档立卡已出列的贫困村</t>
  </si>
  <si>
    <t>基础设施建设</t>
  </si>
  <si>
    <t>资金合计 (万元)</t>
  </si>
  <si>
    <t>备注</t>
  </si>
  <si>
    <t>2018年未脱贫已享受过0.5万元人数</t>
  </si>
  <si>
    <t>资金分配   （0.5万元/人）</t>
  </si>
  <si>
    <t>2018年11、12月份整户新增返贫人数</t>
  </si>
  <si>
    <t>资金分配   （1万元/人）</t>
  </si>
  <si>
    <t>2018年度户内新增未脱贫人数</t>
  </si>
  <si>
    <t>已脱贫人口巩固提升（人）</t>
  </si>
  <si>
    <t>资金分配       （0.2万元/人）</t>
  </si>
  <si>
    <t>资金分配       （0.15万元/人）</t>
  </si>
  <si>
    <t>贫困村名称</t>
  </si>
  <si>
    <t>资金分配    （300万元/村）</t>
  </si>
  <si>
    <t>资金分配    （50万元/村）</t>
  </si>
  <si>
    <t>资金分配    （万元）</t>
  </si>
  <si>
    <t>大田镇</t>
  </si>
  <si>
    <t>乐妹村、南尧村、老马村、俄乐村、短草村</t>
  </si>
  <si>
    <t>东河镇</t>
  </si>
  <si>
    <t>西方村</t>
  </si>
  <si>
    <t>旧村、东新村、俄贤村、金炳村</t>
  </si>
  <si>
    <t>天安乡</t>
  </si>
  <si>
    <t>益公村</t>
  </si>
  <si>
    <t>陀类村、长田村、光益村</t>
  </si>
  <si>
    <t>江边乡</t>
  </si>
  <si>
    <t>老村、白查村、新明村</t>
  </si>
  <si>
    <t>华侨经济区</t>
  </si>
  <si>
    <t>三家镇</t>
  </si>
  <si>
    <t>板桥镇</t>
  </si>
  <si>
    <t>新园村</t>
  </si>
  <si>
    <t>高园村</t>
  </si>
  <si>
    <t>感城镇</t>
  </si>
  <si>
    <t>八所镇</t>
  </si>
  <si>
    <t>四更镇</t>
  </si>
  <si>
    <t>新龙镇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</si>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</sst>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Arial"/>
      <charset val="134"/>
    </font>
    <font>
      <sz val="7"/>
      <name val="宋体"/>
      <charset val="134"/>
    </font>
    <font>
      <sz val="8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N7" sqref="N7"/>
    </sheetView>
  </sheetViews>
  <sheetFormatPr defaultColWidth="9" defaultRowHeight="13.5"/>
  <cols>
    <col min="1" max="1" width="7.875" style="2" customWidth="1"/>
    <col min="2" max="2" width="8.75" style="2" customWidth="1"/>
    <col min="3" max="3" width="7.875" style="2" customWidth="1"/>
    <col min="4" max="4" width="9.875" style="2" customWidth="1"/>
    <col min="5" max="5" width="8.75" style="2" customWidth="1"/>
    <col min="6" max="6" width="6.75" style="2" customWidth="1"/>
    <col min="7" max="7" width="7.625" style="2" customWidth="1"/>
    <col min="8" max="8" width="7.125" style="2" customWidth="1"/>
    <col min="9" max="9" width="8.375" style="2" customWidth="1"/>
    <col min="10" max="10" width="7.5" style="2" customWidth="1"/>
    <col min="11" max="11" width="8.25" style="2" customWidth="1"/>
    <col min="12" max="12" width="6.375" customWidth="1"/>
    <col min="13" max="13" width="8.125" customWidth="1"/>
    <col min="14" max="14" width="11.875" customWidth="1"/>
    <col min="15" max="15" width="7.875" customWidth="1"/>
    <col min="16" max="16" width="6.75" customWidth="1"/>
    <col min="17" max="17" width="9.625" customWidth="1"/>
    <col min="18" max="18" width="9.5" customWidth="1"/>
    <col min="19" max="19" width="8.125" customWidth="1"/>
    <col min="20" max="20" width="12.5" customWidth="1"/>
  </cols>
  <sheetData>
    <row r="1" ht="30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  <c r="M1" s="18"/>
      <c r="N1" s="18"/>
      <c r="O1" s="18"/>
      <c r="P1" s="18"/>
      <c r="Q1" s="18"/>
      <c r="R1" s="18"/>
      <c r="S1" s="18"/>
    </row>
    <row r="2" ht="36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9"/>
      <c r="M2" s="19"/>
      <c r="N2" s="19"/>
      <c r="O2" s="19"/>
      <c r="P2" s="19"/>
      <c r="Q2" s="19"/>
      <c r="R2" s="19"/>
      <c r="S2" s="19"/>
    </row>
    <row r="3" ht="30" customHeight="1" spans="1:19">
      <c r="A3" s="5" t="s">
        <v>2</v>
      </c>
      <c r="B3" s="6" t="s">
        <v>3</v>
      </c>
      <c r="C3" s="7"/>
      <c r="D3" s="7"/>
      <c r="E3" s="7"/>
      <c r="F3" s="7"/>
      <c r="G3" s="8"/>
      <c r="H3" s="6" t="s">
        <v>4</v>
      </c>
      <c r="I3" s="8"/>
      <c r="J3" s="6" t="s">
        <v>5</v>
      </c>
      <c r="K3" s="8"/>
      <c r="L3" s="20" t="s">
        <v>6</v>
      </c>
      <c r="M3" s="20"/>
      <c r="N3" s="20" t="s">
        <v>7</v>
      </c>
      <c r="O3" s="20"/>
      <c r="P3" s="21" t="s">
        <v>8</v>
      </c>
      <c r="Q3" s="25"/>
      <c r="R3" s="20" t="s">
        <v>9</v>
      </c>
      <c r="S3" s="26" t="s">
        <v>10</v>
      </c>
    </row>
    <row r="4" ht="72" customHeight="1" spans="1:19">
      <c r="A4" s="5"/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14</v>
      </c>
      <c r="H4" s="10" t="s">
        <v>16</v>
      </c>
      <c r="I4" s="9" t="s">
        <v>17</v>
      </c>
      <c r="J4" s="10" t="s">
        <v>16</v>
      </c>
      <c r="K4" s="9" t="s">
        <v>18</v>
      </c>
      <c r="L4" s="20" t="s">
        <v>19</v>
      </c>
      <c r="M4" s="20" t="s">
        <v>20</v>
      </c>
      <c r="N4" s="20" t="s">
        <v>19</v>
      </c>
      <c r="O4" s="20" t="s">
        <v>21</v>
      </c>
      <c r="P4" s="20" t="s">
        <v>19</v>
      </c>
      <c r="Q4" s="20" t="s">
        <v>22</v>
      </c>
      <c r="R4" s="20"/>
      <c r="S4" s="26"/>
    </row>
    <row r="5" s="1" customFormat="1" ht="45" customHeight="1" spans="1:19">
      <c r="A5" s="11" t="s">
        <v>23</v>
      </c>
      <c r="B5" s="12">
        <v>902</v>
      </c>
      <c r="C5" s="11">
        <f t="shared" ref="C5:C7" si="0">SUM(B5*0.5)</f>
        <v>451</v>
      </c>
      <c r="D5" s="13">
        <v>112</v>
      </c>
      <c r="E5" s="13">
        <f t="shared" ref="E5:E7" si="1">D5*1</f>
        <v>112</v>
      </c>
      <c r="F5" s="11">
        <v>16</v>
      </c>
      <c r="G5" s="13">
        <f t="shared" ref="G5:G7" si="2">F5*1</f>
        <v>16</v>
      </c>
      <c r="H5" s="13">
        <v>2709</v>
      </c>
      <c r="I5" s="13">
        <f t="shared" ref="I5:I7" si="3">SUM(H5*0.2)</f>
        <v>541.8</v>
      </c>
      <c r="J5" s="13">
        <v>6322</v>
      </c>
      <c r="K5" s="13">
        <f t="shared" ref="K5:K7" si="4">J5*0.15</f>
        <v>948.3</v>
      </c>
      <c r="L5" s="22"/>
      <c r="M5" s="22"/>
      <c r="N5" s="22" t="s">
        <v>24</v>
      </c>
      <c r="O5" s="13">
        <v>250</v>
      </c>
      <c r="P5" s="23"/>
      <c r="Q5" s="23"/>
      <c r="R5" s="23">
        <f>C5+E5+G5+I5+K5+M5+O5</f>
        <v>2319.1</v>
      </c>
      <c r="S5" s="27"/>
    </row>
    <row r="6" s="1" customFormat="1" ht="35" customHeight="1" spans="1:19">
      <c r="A6" s="14" t="s">
        <v>25</v>
      </c>
      <c r="B6" s="12">
        <v>1300</v>
      </c>
      <c r="C6" s="11">
        <f t="shared" si="0"/>
        <v>650</v>
      </c>
      <c r="D6" s="15"/>
      <c r="E6" s="13"/>
      <c r="F6" s="11">
        <v>57</v>
      </c>
      <c r="G6" s="13">
        <f t="shared" si="2"/>
        <v>57</v>
      </c>
      <c r="H6" s="15">
        <v>2109</v>
      </c>
      <c r="I6" s="13">
        <f t="shared" si="3"/>
        <v>421.8</v>
      </c>
      <c r="J6" s="13">
        <v>4018</v>
      </c>
      <c r="K6" s="13">
        <f t="shared" si="4"/>
        <v>602.7</v>
      </c>
      <c r="L6" s="24" t="s">
        <v>26</v>
      </c>
      <c r="M6" s="24">
        <v>300</v>
      </c>
      <c r="N6" s="24" t="s">
        <v>27</v>
      </c>
      <c r="O6" s="15">
        <v>200</v>
      </c>
      <c r="P6" s="23"/>
      <c r="Q6" s="23"/>
      <c r="R6" s="23">
        <f t="shared" ref="R6:R15" si="5">C6+E6+G6+I6+K6+M6+O6</f>
        <v>2231.5</v>
      </c>
      <c r="S6" s="28"/>
    </row>
    <row r="7" s="1" customFormat="1" ht="29" customHeight="1" spans="1:20">
      <c r="A7" s="14" t="s">
        <v>28</v>
      </c>
      <c r="B7" s="16">
        <v>539</v>
      </c>
      <c r="C7" s="11">
        <f t="shared" si="0"/>
        <v>269.5</v>
      </c>
      <c r="D7" s="15">
        <v>6</v>
      </c>
      <c r="E7" s="13">
        <f t="shared" si="1"/>
        <v>6</v>
      </c>
      <c r="F7" s="11">
        <v>23</v>
      </c>
      <c r="G7" s="13">
        <f t="shared" si="2"/>
        <v>23</v>
      </c>
      <c r="H7" s="15">
        <v>1457</v>
      </c>
      <c r="I7" s="13">
        <f t="shared" si="3"/>
        <v>291.4</v>
      </c>
      <c r="J7" s="13">
        <v>3042</v>
      </c>
      <c r="K7" s="13">
        <f t="shared" si="4"/>
        <v>456.3</v>
      </c>
      <c r="L7" s="15" t="s">
        <v>29</v>
      </c>
      <c r="M7" s="15">
        <v>300</v>
      </c>
      <c r="N7" s="24" t="s">
        <v>30</v>
      </c>
      <c r="O7" s="15">
        <v>150</v>
      </c>
      <c r="P7" s="15" t="s">
        <v>29</v>
      </c>
      <c r="Q7" s="23">
        <v>223.8</v>
      </c>
      <c r="R7" s="23">
        <v>1720</v>
      </c>
      <c r="S7" s="29"/>
      <c r="T7" s="30"/>
    </row>
    <row r="8" s="1" customFormat="1" ht="31" customHeight="1" spans="1:19">
      <c r="A8" s="14" t="s">
        <v>31</v>
      </c>
      <c r="B8" s="12">
        <v>295</v>
      </c>
      <c r="C8" s="11">
        <f t="shared" ref="C8:C15" si="6">SUM(B8*0.5)</f>
        <v>147.5</v>
      </c>
      <c r="D8" s="15">
        <v>7</v>
      </c>
      <c r="E8" s="13">
        <f t="shared" ref="E8:E16" si="7">D8*1</f>
        <v>7</v>
      </c>
      <c r="F8" s="11">
        <v>14</v>
      </c>
      <c r="G8" s="13">
        <f t="shared" ref="G8:G16" si="8">F8*1</f>
        <v>14</v>
      </c>
      <c r="H8" s="15">
        <v>1334</v>
      </c>
      <c r="I8" s="13">
        <f t="shared" ref="I8:I15" si="9">SUM(H8*0.2)</f>
        <v>266.8</v>
      </c>
      <c r="J8" s="13">
        <v>1854</v>
      </c>
      <c r="K8" s="13">
        <f t="shared" ref="K8:K15" si="10">J8*0.15</f>
        <v>278.1</v>
      </c>
      <c r="L8" s="24"/>
      <c r="M8" s="24"/>
      <c r="N8" s="24" t="s">
        <v>32</v>
      </c>
      <c r="O8" s="15">
        <v>150</v>
      </c>
      <c r="P8" s="23"/>
      <c r="Q8" s="23"/>
      <c r="R8" s="23">
        <f t="shared" si="5"/>
        <v>863.4</v>
      </c>
      <c r="S8" s="31"/>
    </row>
    <row r="9" s="1" customFormat="1" ht="30" customHeight="1" spans="1:19">
      <c r="A9" s="17" t="s">
        <v>33</v>
      </c>
      <c r="B9" s="12">
        <v>74</v>
      </c>
      <c r="C9" s="11">
        <f t="shared" si="6"/>
        <v>37</v>
      </c>
      <c r="D9" s="15"/>
      <c r="E9" s="13"/>
      <c r="F9" s="11"/>
      <c r="G9" s="13"/>
      <c r="H9" s="15">
        <v>48</v>
      </c>
      <c r="I9" s="13">
        <f t="shared" si="9"/>
        <v>9.6</v>
      </c>
      <c r="J9" s="13">
        <v>1623</v>
      </c>
      <c r="K9" s="13">
        <f t="shared" si="10"/>
        <v>243.45</v>
      </c>
      <c r="L9" s="15"/>
      <c r="M9" s="15"/>
      <c r="N9" s="15"/>
      <c r="O9" s="15"/>
      <c r="P9" s="23"/>
      <c r="Q9" s="23"/>
      <c r="R9" s="23">
        <f t="shared" si="5"/>
        <v>290.05</v>
      </c>
      <c r="S9" s="31"/>
    </row>
    <row r="10" s="1" customFormat="1" ht="29" customHeight="1" spans="1:19">
      <c r="A10" s="14" t="s">
        <v>34</v>
      </c>
      <c r="B10" s="12">
        <v>693</v>
      </c>
      <c r="C10" s="11">
        <f t="shared" si="6"/>
        <v>346.5</v>
      </c>
      <c r="D10" s="15">
        <v>7</v>
      </c>
      <c r="E10" s="13">
        <f t="shared" si="7"/>
        <v>7</v>
      </c>
      <c r="F10" s="11">
        <v>18</v>
      </c>
      <c r="G10" s="13">
        <f t="shared" si="8"/>
        <v>18</v>
      </c>
      <c r="H10" s="15">
        <v>354</v>
      </c>
      <c r="I10" s="13">
        <f t="shared" si="9"/>
        <v>70.8</v>
      </c>
      <c r="J10" s="13">
        <v>414</v>
      </c>
      <c r="K10" s="13">
        <f t="shared" si="10"/>
        <v>62.1</v>
      </c>
      <c r="L10" s="15"/>
      <c r="M10" s="15"/>
      <c r="N10" s="15"/>
      <c r="O10" s="15"/>
      <c r="P10" s="23"/>
      <c r="Q10" s="23"/>
      <c r="R10" s="23">
        <f t="shared" si="5"/>
        <v>504.4</v>
      </c>
      <c r="S10" s="31"/>
    </row>
    <row r="11" s="1" customFormat="1" ht="30" customHeight="1" spans="1:19">
      <c r="A11" s="14" t="s">
        <v>35</v>
      </c>
      <c r="B11" s="12">
        <v>582</v>
      </c>
      <c r="C11" s="11">
        <f t="shared" si="6"/>
        <v>291</v>
      </c>
      <c r="D11" s="15">
        <v>25</v>
      </c>
      <c r="E11" s="13">
        <f t="shared" si="7"/>
        <v>25</v>
      </c>
      <c r="F11" s="11">
        <v>27</v>
      </c>
      <c r="G11" s="13">
        <f t="shared" si="8"/>
        <v>27</v>
      </c>
      <c r="H11" s="15">
        <v>1403</v>
      </c>
      <c r="I11" s="13">
        <f t="shared" si="9"/>
        <v>280.6</v>
      </c>
      <c r="J11" s="13">
        <v>1309</v>
      </c>
      <c r="K11" s="13">
        <f t="shared" si="10"/>
        <v>196.35</v>
      </c>
      <c r="L11" s="15" t="s">
        <v>36</v>
      </c>
      <c r="M11" s="15">
        <v>300</v>
      </c>
      <c r="N11" s="15" t="s">
        <v>37</v>
      </c>
      <c r="O11" s="15">
        <v>50</v>
      </c>
      <c r="P11" s="23"/>
      <c r="Q11" s="23"/>
      <c r="R11" s="23">
        <f t="shared" si="5"/>
        <v>1169.95</v>
      </c>
      <c r="S11" s="32"/>
    </row>
    <row r="12" s="1" customFormat="1" ht="24" customHeight="1" spans="1:19">
      <c r="A12" s="14" t="s">
        <v>38</v>
      </c>
      <c r="B12" s="12">
        <v>994</v>
      </c>
      <c r="C12" s="11">
        <f t="shared" si="6"/>
        <v>497</v>
      </c>
      <c r="D12" s="15">
        <v>40</v>
      </c>
      <c r="E12" s="13">
        <f t="shared" si="7"/>
        <v>40</v>
      </c>
      <c r="F12" s="11">
        <v>19</v>
      </c>
      <c r="G12" s="13">
        <f t="shared" si="8"/>
        <v>19</v>
      </c>
      <c r="H12" s="15">
        <v>618</v>
      </c>
      <c r="I12" s="13">
        <f t="shared" si="9"/>
        <v>123.6</v>
      </c>
      <c r="J12" s="13">
        <v>2015</v>
      </c>
      <c r="K12" s="13">
        <f t="shared" si="10"/>
        <v>302.25</v>
      </c>
      <c r="L12" s="15"/>
      <c r="M12" s="15"/>
      <c r="N12" s="15"/>
      <c r="O12" s="15"/>
      <c r="P12" s="23"/>
      <c r="Q12" s="23"/>
      <c r="R12" s="23">
        <f t="shared" si="5"/>
        <v>981.85</v>
      </c>
      <c r="S12" s="32"/>
    </row>
    <row r="13" s="1" customFormat="1" ht="24" customHeight="1" spans="1:19">
      <c r="A13" s="14" t="s">
        <v>39</v>
      </c>
      <c r="B13" s="12">
        <v>621</v>
      </c>
      <c r="C13" s="11">
        <f t="shared" si="6"/>
        <v>310.5</v>
      </c>
      <c r="D13" s="15"/>
      <c r="E13" s="13"/>
      <c r="F13" s="11"/>
      <c r="G13" s="13"/>
      <c r="H13" s="15">
        <v>632</v>
      </c>
      <c r="I13" s="13">
        <f t="shared" si="9"/>
        <v>126.4</v>
      </c>
      <c r="J13" s="13">
        <v>731</v>
      </c>
      <c r="K13" s="13">
        <f t="shared" si="10"/>
        <v>109.65</v>
      </c>
      <c r="L13" s="15"/>
      <c r="M13" s="15"/>
      <c r="N13" s="15"/>
      <c r="O13" s="15"/>
      <c r="P13" s="23"/>
      <c r="Q13" s="23"/>
      <c r="R13" s="23">
        <f t="shared" si="5"/>
        <v>546.55</v>
      </c>
      <c r="S13" s="33"/>
    </row>
    <row r="14" s="1" customFormat="1" ht="24" customHeight="1" spans="1:19">
      <c r="A14" s="14" t="s">
        <v>40</v>
      </c>
      <c r="B14" s="12">
        <v>652</v>
      </c>
      <c r="C14" s="11">
        <f t="shared" si="6"/>
        <v>326</v>
      </c>
      <c r="D14" s="15">
        <v>13</v>
      </c>
      <c r="E14" s="13">
        <f t="shared" si="7"/>
        <v>13</v>
      </c>
      <c r="F14" s="11">
        <v>22</v>
      </c>
      <c r="G14" s="13">
        <f t="shared" si="8"/>
        <v>22</v>
      </c>
      <c r="H14" s="15">
        <v>152</v>
      </c>
      <c r="I14" s="13">
        <f t="shared" si="9"/>
        <v>30.4</v>
      </c>
      <c r="J14" s="13">
        <v>533</v>
      </c>
      <c r="K14" s="13">
        <f t="shared" si="10"/>
        <v>79.95</v>
      </c>
      <c r="L14" s="15"/>
      <c r="M14" s="15"/>
      <c r="N14" s="15"/>
      <c r="O14" s="15"/>
      <c r="P14" s="23"/>
      <c r="Q14" s="23"/>
      <c r="R14" s="23">
        <f t="shared" si="5"/>
        <v>471.35</v>
      </c>
      <c r="S14" s="31"/>
    </row>
    <row r="15" s="1" customFormat="1" ht="24" customHeight="1" spans="1:19">
      <c r="A15" s="14" t="s">
        <v>41</v>
      </c>
      <c r="B15" s="12">
        <v>393</v>
      </c>
      <c r="C15" s="11">
        <f t="shared" si="6"/>
        <v>196.5</v>
      </c>
      <c r="D15" s="15">
        <v>40</v>
      </c>
      <c r="E15" s="13">
        <f t="shared" si="7"/>
        <v>40</v>
      </c>
      <c r="F15" s="11">
        <v>7</v>
      </c>
      <c r="G15" s="13">
        <f t="shared" si="8"/>
        <v>7</v>
      </c>
      <c r="H15" s="15">
        <v>120</v>
      </c>
      <c r="I15" s="13">
        <f t="shared" si="9"/>
        <v>24</v>
      </c>
      <c r="J15" s="13">
        <v>109</v>
      </c>
      <c r="K15" s="13">
        <f t="shared" si="10"/>
        <v>16.35</v>
      </c>
      <c r="L15" s="15"/>
      <c r="M15" s="15"/>
      <c r="N15" s="15"/>
      <c r="O15" s="15"/>
      <c r="P15" s="23"/>
      <c r="Q15" s="23"/>
      <c r="R15" s="23">
        <f t="shared" si="5"/>
        <v>283.85</v>
      </c>
      <c r="S15" s="31"/>
    </row>
    <row r="16" s="1" customFormat="1" ht="24" customHeight="1" spans="1:19">
      <c r="A16" s="14" t="s">
        <v>42</v>
      </c>
      <c r="B16" s="15">
        <f>SUM(B5:B15)</f>
        <v>7045</v>
      </c>
      <c r="C16" s="15">
        <f t="shared" ref="C16:R16" si="11">SUM(C5:C15)</f>
        <v>3522.5</v>
      </c>
      <c r="D16" s="15">
        <f t="shared" si="11"/>
        <v>250</v>
      </c>
      <c r="E16" s="15">
        <f t="shared" si="11"/>
        <v>250</v>
      </c>
      <c r="F16" s="15">
        <f t="shared" si="11"/>
        <v>203</v>
      </c>
      <c r="G16" s="15">
        <f t="shared" si="11"/>
        <v>203</v>
      </c>
      <c r="H16" s="15">
        <f t="shared" si="11"/>
        <v>10936</v>
      </c>
      <c r="I16" s="15">
        <f t="shared" si="11"/>
        <v>2187.2</v>
      </c>
      <c r="J16" s="15">
        <f t="shared" si="11"/>
        <v>21970</v>
      </c>
      <c r="K16" s="15">
        <f t="shared" si="11"/>
        <v>3295.5</v>
      </c>
      <c r="L16" s="15">
        <v>3</v>
      </c>
      <c r="M16" s="15">
        <f t="shared" si="11"/>
        <v>900</v>
      </c>
      <c r="N16" s="15">
        <v>16</v>
      </c>
      <c r="O16" s="15">
        <f t="shared" si="11"/>
        <v>800</v>
      </c>
      <c r="P16" s="15"/>
      <c r="Q16" s="15">
        <f t="shared" si="11"/>
        <v>223.8</v>
      </c>
      <c r="R16" s="23">
        <f t="shared" si="11"/>
        <v>11382</v>
      </c>
      <c r="S16" s="31"/>
    </row>
  </sheetData>
  <mergeCells count="11">
    <mergeCell ref="A1:S1"/>
    <mergeCell ref="A2:S2"/>
    <mergeCell ref="B3:G3"/>
    <mergeCell ref="H3:I3"/>
    <mergeCell ref="J3:K3"/>
    <mergeCell ref="L3:M3"/>
    <mergeCell ref="N3:O3"/>
    <mergeCell ref="P3:Q3"/>
    <mergeCell ref="A3:A4"/>
    <mergeCell ref="R3:R4"/>
    <mergeCell ref="S3:S4"/>
  </mergeCells>
  <printOptions horizontalCentered="1"/>
  <pageMargins left="0.313888888888889" right="0.275" top="0.668055555555556" bottom="0.511805555555556" header="0.354166666666667" footer="0.432638888888889"/>
  <pageSetup paperSize="9" scale="9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2018-01-16T09:16:00Z</dcterms:created>
  <dcterms:modified xsi:type="dcterms:W3CDTF">2019-02-27T08:36:08Z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