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752"/>
  </bookViews>
  <sheets>
    <sheet name="Sheet1" sheetId="1" r:id="rId1"/>
  </sheets>
  <definedNames>
    <definedName name="_xlnm._FilterDatabase" localSheetId="0" hidden="1">Sheet1!$A$4:$O$4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<sst xmlns="http://schemas.openxmlformats.org/spreadsheetml/2006/main" count="78">
  <si>
    <t xml:space="preserve"> 第二次调整下达2024年衔接资金项目情况表   </t>
  </si>
  <si>
    <t>金额单位：万元</t>
  </si>
  <si>
    <t>序号</t>
  </si>
  <si>
    <t>调整前</t>
  </si>
  <si>
    <t>调整后</t>
  </si>
  <si>
    <t>备注</t>
  </si>
  <si>
    <t>调整下达（核减）金额</t>
  </si>
  <si>
    <t>单位</t>
  </si>
  <si>
    <t>项目名称</t>
  </si>
  <si>
    <t>项目类别</t>
  </si>
  <si>
    <t>金额</t>
  </si>
  <si>
    <t>文号</t>
  </si>
  <si>
    <t>支出功能科目</t>
  </si>
  <si>
    <t>一</t>
  </si>
  <si>
    <t>原项目资金调整</t>
  </si>
  <si>
    <t>东方市水务局</t>
  </si>
  <si>
    <t>海南省东方市华侨经济区农村生活污水处理工程（1标段）</t>
  </si>
  <si>
    <t>乡村建设类</t>
  </si>
  <si>
    <t>琼财农[2024]411号</t>
  </si>
  <si>
    <t>2130504-农村基础设施建设</t>
  </si>
  <si>
    <t>海南省东方市华侨经济区农村生活污水处理工程（2标段)</t>
  </si>
  <si>
    <t>东方市板桥镇镇区至污水厂沿线农村污水治理工程（下园村、老方村、南港村）</t>
  </si>
  <si>
    <t>东财[2024]1号</t>
  </si>
  <si>
    <t>海南省东方市八所镇农村生活污水处理工程(二标段-大坡田村)</t>
  </si>
  <si>
    <t>东方市三家镇岭村2023年污水治理项目</t>
  </si>
  <si>
    <t>琼财农[2023]1262号</t>
  </si>
  <si>
    <t>海南省东方市八所镇农村生活污水处理工程(一标段-上、下名山村)</t>
  </si>
  <si>
    <t>琼财农[2023]1484号</t>
  </si>
  <si>
    <t>东方市四更镇长山村配水管网工程</t>
  </si>
  <si>
    <t>巩固三保障成果类</t>
  </si>
  <si>
    <t>东方市四更镇居多村配水管网工程</t>
  </si>
  <si>
    <t>大田镇净水厂管网优化项目</t>
  </si>
  <si>
    <t>东河镇俄贤岭水厂至广坝村管网延伸工程</t>
  </si>
  <si>
    <t>四更镇旦场村供水管网延伸工程</t>
  </si>
  <si>
    <t>207010-东方市“六水共治”服务中心</t>
  </si>
  <si>
    <t>46900724T000001374760-八所镇农村生活污水处理工程(二标段-蒲草村)</t>
  </si>
  <si>
    <t>402003-东方市交通运输和港航服务中心</t>
  </si>
  <si>
    <t>46900724T000001382480-八所镇上名山至下名山路面改造项目</t>
  </si>
  <si>
    <t>感城镇人民政府</t>
  </si>
  <si>
    <t>感城镇2024年产业帮扶专项奖励项目</t>
  </si>
  <si>
    <t>产业发展类</t>
  </si>
  <si>
    <t>2130505-生产发展</t>
  </si>
  <si>
    <t>东方市感城镇加富村东边田灌溉渠道（全面修建）工程</t>
  </si>
  <si>
    <t>板桥镇人民政府</t>
  </si>
  <si>
    <t>板桥镇文质村壮大村集体经济项目</t>
  </si>
  <si>
    <t>板桥镇2024年监测对象产业帮扶项目</t>
  </si>
  <si>
    <t>板桥镇2024年产业帮扶专项奖励项目</t>
  </si>
  <si>
    <t>板桥镇桥南村排水沟工程项目</t>
  </si>
  <si>
    <t>江边乡人民政府</t>
  </si>
  <si>
    <t>江边乡2024年产业帮扶专项奖励资金</t>
  </si>
  <si>
    <t>天安乡人民政府</t>
  </si>
  <si>
    <t>公爱乡村特色农贸综合型市集项目</t>
  </si>
  <si>
    <t>天安乡星空陀类民宿项目</t>
  </si>
  <si>
    <t>天安乡2024年监测对象产业帮扶项目</t>
  </si>
  <si>
    <t>天安乡2024年产业帮扶专项奖励项目</t>
  </si>
  <si>
    <t>华侨经济区</t>
  </si>
  <si>
    <t>华侨经济区芒果、瓜菜种植基地水利设施建设项目（提水灌溉）</t>
  </si>
  <si>
    <t>华侨经济区2024产业奖励项目</t>
  </si>
  <si>
    <t>市就业服务中心</t>
  </si>
  <si>
    <t>2024年度外出务工奖补（省市资金）</t>
  </si>
  <si>
    <t>就业类</t>
  </si>
  <si>
    <t>2130599-其他巩固脱贫攻坚成果衔接乡村振兴支出</t>
  </si>
  <si>
    <t>八所镇人民政府</t>
  </si>
  <si>
    <t>八所镇2024年产业帮扶专项奖励资金</t>
  </si>
  <si>
    <t>八所镇蒲草村2024年村道硬化项目</t>
  </si>
  <si>
    <t>大田镇人民政府</t>
  </si>
  <si>
    <t>大田镇2024年产业帮扶专项奖励资金</t>
  </si>
  <si>
    <t>三家镇人民政府</t>
  </si>
  <si>
    <t>三家镇2024年监测对象产业帮扶项目</t>
  </si>
  <si>
    <t>三家镇红草村鳄鱼产业园配电项目</t>
  </si>
  <si>
    <t>东河镇人民政府</t>
  </si>
  <si>
    <t>东河镇2024年监测对象产业帮扶项目</t>
  </si>
  <si>
    <t>东河镇2024年产业帮扶专项奖励资金</t>
  </si>
  <si>
    <t>二</t>
  </si>
  <si>
    <t>调整不再实施项目</t>
  </si>
  <si>
    <t>产业项目风险评估</t>
  </si>
  <si>
    <t>其他类</t>
  </si>
  <si>
    <t>该项目不再实施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</si>
</sst>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0_);\(0.00\)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</font>
    <font>
      <sz val="9"/>
      <name val="宋体"/>
      <charset val="134"/>
      <scheme val="maj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Times New Roman"/>
      <charset val="0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0" borderId="0"/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0" borderId="13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24" fillId="27" borderId="11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0" borderId="0"/>
  </cellStyleXfs>
  <cellXfs count="40">
    <xf numFmtId="0" fontId="0" fillId="0" borderId="0" xfId="0">
      <alignment vertical="center"/>
    </xf>
    <xf numFmtId="177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177" fontId="2" fillId="0" borderId="2" xfId="5" applyNumberFormat="1" applyFont="1" applyFill="1" applyBorder="1" applyAlignment="1">
      <alignment horizontal="left" vertical="center" wrapText="1"/>
    </xf>
    <xf numFmtId="177" fontId="2" fillId="0" borderId="3" xfId="5" applyNumberFormat="1" applyFont="1" applyFill="1" applyBorder="1" applyAlignment="1">
      <alignment horizontal="left" vertical="center" wrapText="1"/>
    </xf>
    <xf numFmtId="177" fontId="2" fillId="0" borderId="1" xfId="5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0" fontId="2" fillId="0" borderId="1" xfId="5" applyNumberFormat="1" applyFont="1" applyFill="1" applyBorder="1" applyAlignment="1">
      <alignment horizontal="center" vertical="center" wrapText="1"/>
    </xf>
    <xf numFmtId="4" fontId="2" fillId="0" borderId="1" xfId="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 applyProtection="1">
      <alignment horizontal="center" vertical="center" wrapText="1"/>
      <protection locked="0"/>
    </xf>
    <xf numFmtId="176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5" applyNumberFormat="1" applyFont="1" applyFill="1" applyBorder="1" applyAlignment="1">
      <alignment horizontal="center" vertical="center" wrapText="1"/>
    </xf>
    <xf numFmtId="176" fontId="2" fillId="0" borderId="1" xfId="5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2015年第一批新增债券安排项目情况表汇总表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_2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4"/>
  <sheetViews>
    <sheetView tabSelected="1" zoomScale="85" zoomScaleNormal="85" workbookViewId="0">
      <pane ySplit="4" topLeftCell="A38" activePane="bottomLeft" state="frozen"/>
      <selection/>
      <selection pane="bottomLeft" activeCell="A1" sqref="A1:O1"/>
    </sheetView>
  </sheetViews>
  <sheetFormatPr defaultColWidth="9" defaultRowHeight="12"/>
  <cols>
    <col min="1" max="1" width="3.37962962962963" style="6" customWidth="1"/>
    <col min="2" max="2" width="9.00925925925926" style="6" customWidth="1"/>
    <col min="3" max="3" width="23.6759259259259" style="4" customWidth="1"/>
    <col min="4" max="4" width="7.84259259259259" style="4" customWidth="1"/>
    <col min="5" max="5" width="9.92592592592593" style="4" customWidth="1"/>
    <col min="6" max="6" width="12.0185185185185" style="4" customWidth="1"/>
    <col min="7" max="7" width="11.7685185185185" style="4" customWidth="1"/>
    <col min="8" max="8" width="10.3796296296296" style="4" customWidth="1"/>
    <col min="9" max="9" width="26.3148148148148" style="4" customWidth="1"/>
    <col min="10" max="10" width="7.83333333333333" style="4" customWidth="1"/>
    <col min="11" max="11" width="11.5" style="4" customWidth="1"/>
    <col min="12" max="12" width="12.0185185185185" style="4" customWidth="1"/>
    <col min="13" max="13" width="11.7685185185185" style="4" customWidth="1"/>
    <col min="14" max="14" width="9.41666666666667" style="4" customWidth="1"/>
    <col min="15" max="15" width="10.712962962963" style="7" customWidth="1"/>
    <col min="16" max="16384" width="9" style="4"/>
  </cols>
  <sheetData>
    <row r="1" s="1" customFormat="1" ht="31.5" customHeight="1" spans="1: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="1" customFormat="1" ht="29" customHeight="1" spans="1:15">
      <c r="A2" s="9"/>
      <c r="B2" s="9"/>
      <c r="L2" s="34" t="s">
        <v>1</v>
      </c>
      <c r="M2" s="34"/>
      <c r="O2" s="35"/>
    </row>
    <row r="3" s="2" customFormat="1" ht="25.5" customHeight="1" spans="1:15">
      <c r="A3" s="10" t="s">
        <v>2</v>
      </c>
      <c r="B3" s="11" t="s">
        <v>3</v>
      </c>
      <c r="C3" s="11"/>
      <c r="D3" s="11"/>
      <c r="E3" s="11"/>
      <c r="F3" s="11"/>
      <c r="G3" s="11"/>
      <c r="H3" s="11" t="s">
        <v>4</v>
      </c>
      <c r="I3" s="11"/>
      <c r="J3" s="11"/>
      <c r="K3" s="11"/>
      <c r="L3" s="11"/>
      <c r="M3" s="11"/>
      <c r="N3" s="11" t="s">
        <v>5</v>
      </c>
      <c r="O3" s="36" t="s">
        <v>6</v>
      </c>
    </row>
    <row r="4" s="2" customFormat="1" ht="28" customHeight="1" spans="1:15">
      <c r="A4" s="10"/>
      <c r="B4" s="10" t="s">
        <v>7</v>
      </c>
      <c r="C4" s="12" t="s">
        <v>8</v>
      </c>
      <c r="D4" s="12" t="s">
        <v>9</v>
      </c>
      <c r="E4" s="12" t="s">
        <v>10</v>
      </c>
      <c r="F4" s="12" t="s">
        <v>11</v>
      </c>
      <c r="G4" s="12" t="s">
        <v>12</v>
      </c>
      <c r="H4" s="12" t="s">
        <v>7</v>
      </c>
      <c r="I4" s="12" t="s">
        <v>8</v>
      </c>
      <c r="J4" s="12" t="s">
        <v>9</v>
      </c>
      <c r="K4" s="12" t="s">
        <v>10</v>
      </c>
      <c r="L4" s="12" t="s">
        <v>11</v>
      </c>
      <c r="M4" s="12" t="s">
        <v>12</v>
      </c>
      <c r="N4" s="11"/>
      <c r="O4" s="36"/>
    </row>
    <row r="5" s="3" customFormat="1" ht="30" customHeight="1" spans="1:15">
      <c r="A5" s="13"/>
      <c r="B5" s="13" t="s">
        <v>13</v>
      </c>
      <c r="C5" s="14" t="s">
        <v>14</v>
      </c>
      <c r="D5" s="15"/>
      <c r="E5" s="16">
        <f>SUM(E6:E43)</f>
        <v>5181.787372</v>
      </c>
      <c r="F5" s="17"/>
      <c r="G5" s="17"/>
      <c r="H5" s="17"/>
      <c r="I5" s="17"/>
      <c r="J5" s="17"/>
      <c r="K5" s="16">
        <f>SUM(K6:K43)</f>
        <v>5181.787372</v>
      </c>
      <c r="L5" s="17"/>
      <c r="M5" s="17"/>
      <c r="N5" s="17"/>
      <c r="O5" s="37">
        <f>SUM(O6:O43)</f>
        <v>-8.09907696464052e-14</v>
      </c>
    </row>
    <row r="6" s="4" customFormat="1" ht="38" customHeight="1" spans="1:15">
      <c r="A6" s="18">
        <v>1</v>
      </c>
      <c r="B6" s="18" t="s">
        <v>15</v>
      </c>
      <c r="C6" s="18" t="s">
        <v>16</v>
      </c>
      <c r="D6" s="19" t="s">
        <v>17</v>
      </c>
      <c r="E6" s="20">
        <v>21</v>
      </c>
      <c r="F6" s="21" t="s">
        <v>18</v>
      </c>
      <c r="G6" s="22" t="s">
        <v>19</v>
      </c>
      <c r="H6" s="18" t="s">
        <v>15</v>
      </c>
      <c r="I6" s="18" t="s">
        <v>16</v>
      </c>
      <c r="J6" s="19" t="s">
        <v>17</v>
      </c>
      <c r="K6" s="20">
        <v>1.8006</v>
      </c>
      <c r="L6" s="21" t="s">
        <v>18</v>
      </c>
      <c r="M6" s="22" t="s">
        <v>19</v>
      </c>
      <c r="N6" s="19"/>
      <c r="O6" s="20">
        <f t="shared" ref="O6:O16" si="0">K6-E6</f>
        <v>-19.1994</v>
      </c>
    </row>
    <row r="7" s="4" customFormat="1" ht="38" customHeight="1" spans="1:15">
      <c r="A7" s="18">
        <v>2</v>
      </c>
      <c r="B7" s="18" t="s">
        <v>15</v>
      </c>
      <c r="C7" s="18" t="s">
        <v>20</v>
      </c>
      <c r="D7" s="19" t="s">
        <v>17</v>
      </c>
      <c r="E7" s="19">
        <v>120</v>
      </c>
      <c r="F7" s="21" t="s">
        <v>18</v>
      </c>
      <c r="G7" s="22" t="s">
        <v>19</v>
      </c>
      <c r="H7" s="18" t="s">
        <v>15</v>
      </c>
      <c r="I7" s="18" t="s">
        <v>20</v>
      </c>
      <c r="J7" s="19" t="s">
        <v>17</v>
      </c>
      <c r="K7" s="20">
        <v>81.4213</v>
      </c>
      <c r="L7" s="22" t="s">
        <v>18</v>
      </c>
      <c r="M7" s="22" t="s">
        <v>19</v>
      </c>
      <c r="N7" s="19"/>
      <c r="O7" s="20">
        <f t="shared" si="0"/>
        <v>-38.5787</v>
      </c>
    </row>
    <row r="8" s="4" customFormat="1" ht="38" customHeight="1" spans="1:15">
      <c r="A8" s="18">
        <v>3</v>
      </c>
      <c r="B8" s="18" t="s">
        <v>15</v>
      </c>
      <c r="C8" s="18" t="s">
        <v>21</v>
      </c>
      <c r="D8" s="19" t="s">
        <v>17</v>
      </c>
      <c r="E8" s="23">
        <v>399.913372</v>
      </c>
      <c r="F8" s="22" t="s">
        <v>22</v>
      </c>
      <c r="G8" s="19" t="s">
        <v>19</v>
      </c>
      <c r="H8" s="18" t="s">
        <v>15</v>
      </c>
      <c r="I8" s="18" t="s">
        <v>21</v>
      </c>
      <c r="J8" s="19" t="s">
        <v>17</v>
      </c>
      <c r="K8" s="23">
        <v>114.860922</v>
      </c>
      <c r="L8" s="22" t="s">
        <v>22</v>
      </c>
      <c r="M8" s="19" t="s">
        <v>19</v>
      </c>
      <c r="N8" s="19"/>
      <c r="O8" s="20">
        <f t="shared" si="0"/>
        <v>-285.05245</v>
      </c>
    </row>
    <row r="9" s="4" customFormat="1" ht="38" customHeight="1" spans="1:15">
      <c r="A9" s="18"/>
      <c r="B9" s="18" t="s">
        <v>15</v>
      </c>
      <c r="C9" s="18" t="s">
        <v>23</v>
      </c>
      <c r="D9" s="19" t="s">
        <v>17</v>
      </c>
      <c r="E9" s="23">
        <v>220</v>
      </c>
      <c r="F9" s="22" t="s">
        <v>22</v>
      </c>
      <c r="G9" s="19" t="s">
        <v>19</v>
      </c>
      <c r="H9" s="18" t="s">
        <v>15</v>
      </c>
      <c r="I9" s="18" t="s">
        <v>21</v>
      </c>
      <c r="J9" s="19" t="s">
        <v>17</v>
      </c>
      <c r="K9" s="23">
        <v>100.1096</v>
      </c>
      <c r="L9" s="22" t="s">
        <v>22</v>
      </c>
      <c r="M9" s="19" t="s">
        <v>19</v>
      </c>
      <c r="N9" s="19"/>
      <c r="O9" s="20">
        <f t="shared" si="0"/>
        <v>-119.8904</v>
      </c>
    </row>
    <row r="10" s="4" customFormat="1" ht="38" customHeight="1" spans="1:15">
      <c r="A10" s="18"/>
      <c r="B10" s="18" t="s">
        <v>15</v>
      </c>
      <c r="C10" s="18" t="s">
        <v>24</v>
      </c>
      <c r="D10" s="19" t="s">
        <v>17</v>
      </c>
      <c r="E10" s="23">
        <v>100</v>
      </c>
      <c r="F10" s="22" t="s">
        <v>25</v>
      </c>
      <c r="G10" s="19" t="s">
        <v>19</v>
      </c>
      <c r="H10" s="18" t="s">
        <v>15</v>
      </c>
      <c r="I10" s="18" t="s">
        <v>24</v>
      </c>
      <c r="J10" s="19" t="s">
        <v>17</v>
      </c>
      <c r="K10" s="23">
        <v>11.8634</v>
      </c>
      <c r="L10" s="22" t="s">
        <v>25</v>
      </c>
      <c r="M10" s="19" t="s">
        <v>19</v>
      </c>
      <c r="N10" s="19"/>
      <c r="O10" s="20">
        <f t="shared" si="0"/>
        <v>-88.1366</v>
      </c>
    </row>
    <row r="11" s="4" customFormat="1" ht="38" customHeight="1" spans="1:15">
      <c r="A11" s="24"/>
      <c r="B11" s="21" t="s">
        <v>15</v>
      </c>
      <c r="C11" s="25" t="s">
        <v>26</v>
      </c>
      <c r="D11" s="26" t="s">
        <v>17</v>
      </c>
      <c r="E11" s="23">
        <v>300</v>
      </c>
      <c r="F11" s="22" t="s">
        <v>25</v>
      </c>
      <c r="G11" s="26" t="s">
        <v>19</v>
      </c>
      <c r="H11" s="21" t="s">
        <v>15</v>
      </c>
      <c r="I11" s="25" t="s">
        <v>26</v>
      </c>
      <c r="J11" s="26" t="s">
        <v>17</v>
      </c>
      <c r="K11" s="23">
        <v>522.733001</v>
      </c>
      <c r="L11" s="22" t="s">
        <v>25</v>
      </c>
      <c r="M11" s="26" t="s">
        <v>19</v>
      </c>
      <c r="N11" s="19"/>
      <c r="O11" s="20">
        <f t="shared" si="0"/>
        <v>222.733001</v>
      </c>
    </row>
    <row r="12" s="4" customFormat="1" ht="38" customHeight="1" spans="1:15">
      <c r="A12" s="27"/>
      <c r="B12" s="21"/>
      <c r="C12" s="25"/>
      <c r="D12" s="28"/>
      <c r="E12" s="23">
        <v>200</v>
      </c>
      <c r="F12" s="22" t="s">
        <v>27</v>
      </c>
      <c r="G12" s="28"/>
      <c r="H12" s="21"/>
      <c r="I12" s="25"/>
      <c r="J12" s="28"/>
      <c r="K12" s="23">
        <v>256.55</v>
      </c>
      <c r="L12" s="22" t="s">
        <v>27</v>
      </c>
      <c r="M12" s="28"/>
      <c r="N12" s="19"/>
      <c r="O12" s="20">
        <f t="shared" si="0"/>
        <v>56.55</v>
      </c>
    </row>
    <row r="13" s="4" customFormat="1" ht="38" customHeight="1" spans="1:15">
      <c r="A13" s="27"/>
      <c r="B13" s="21"/>
      <c r="C13" s="25"/>
      <c r="D13" s="28"/>
      <c r="E13" s="23">
        <v>0</v>
      </c>
      <c r="F13" s="22" t="s">
        <v>18</v>
      </c>
      <c r="G13" s="28"/>
      <c r="H13" s="21"/>
      <c r="I13" s="25"/>
      <c r="J13" s="28"/>
      <c r="K13" s="23">
        <v>90.485175</v>
      </c>
      <c r="L13" s="22" t="s">
        <v>18</v>
      </c>
      <c r="M13" s="28"/>
      <c r="N13" s="19"/>
      <c r="O13" s="20">
        <f t="shared" si="0"/>
        <v>90.485175</v>
      </c>
    </row>
    <row r="14" s="4" customFormat="1" ht="38" customHeight="1" spans="1:15">
      <c r="A14" s="29"/>
      <c r="B14" s="21"/>
      <c r="C14" s="25"/>
      <c r="D14" s="30"/>
      <c r="E14" s="23">
        <v>611.7</v>
      </c>
      <c r="F14" s="22" t="s">
        <v>22</v>
      </c>
      <c r="G14" s="30"/>
      <c r="H14" s="21"/>
      <c r="I14" s="25"/>
      <c r="J14" s="30"/>
      <c r="K14" s="23">
        <v>967.713922</v>
      </c>
      <c r="L14" s="22" t="s">
        <v>22</v>
      </c>
      <c r="M14" s="30"/>
      <c r="N14" s="19"/>
      <c r="O14" s="20">
        <f t="shared" si="0"/>
        <v>356.013922</v>
      </c>
    </row>
    <row r="15" s="4" customFormat="1" ht="38" customHeight="1" spans="1:15">
      <c r="A15" s="18"/>
      <c r="B15" s="18" t="s">
        <v>15</v>
      </c>
      <c r="C15" s="18" t="s">
        <v>28</v>
      </c>
      <c r="D15" s="19" t="s">
        <v>29</v>
      </c>
      <c r="E15" s="23">
        <v>47</v>
      </c>
      <c r="F15" s="22" t="s">
        <v>22</v>
      </c>
      <c r="G15" s="19" t="s">
        <v>19</v>
      </c>
      <c r="H15" s="18" t="s">
        <v>15</v>
      </c>
      <c r="I15" s="18" t="s">
        <v>28</v>
      </c>
      <c r="J15" s="19" t="s">
        <v>29</v>
      </c>
      <c r="K15" s="23">
        <v>34.734758</v>
      </c>
      <c r="L15" s="22" t="s">
        <v>22</v>
      </c>
      <c r="M15" s="19" t="s">
        <v>19</v>
      </c>
      <c r="N15" s="19"/>
      <c r="O15" s="20">
        <f t="shared" si="0"/>
        <v>-12.265242</v>
      </c>
    </row>
    <row r="16" s="4" customFormat="1" ht="38" customHeight="1" spans="1:15">
      <c r="A16" s="18"/>
      <c r="B16" s="18" t="s">
        <v>15</v>
      </c>
      <c r="C16" s="18" t="s">
        <v>30</v>
      </c>
      <c r="D16" s="19" t="s">
        <v>29</v>
      </c>
      <c r="E16" s="23">
        <v>20</v>
      </c>
      <c r="F16" s="22" t="s">
        <v>25</v>
      </c>
      <c r="G16" s="19" t="s">
        <v>19</v>
      </c>
      <c r="H16" s="18" t="s">
        <v>15</v>
      </c>
      <c r="I16" s="18" t="s">
        <v>30</v>
      </c>
      <c r="J16" s="19" t="s">
        <v>29</v>
      </c>
      <c r="K16" s="23">
        <v>14.132083</v>
      </c>
      <c r="L16" s="22" t="s">
        <v>25</v>
      </c>
      <c r="M16" s="19" t="s">
        <v>19</v>
      </c>
      <c r="N16" s="19"/>
      <c r="O16" s="20">
        <f t="shared" si="0"/>
        <v>-5.867917</v>
      </c>
    </row>
    <row r="17" s="4" customFormat="1" ht="38" customHeight="1" spans="1:15">
      <c r="A17" s="18"/>
      <c r="B17" s="18" t="s">
        <v>15</v>
      </c>
      <c r="C17" s="24" t="s">
        <v>31</v>
      </c>
      <c r="D17" s="19" t="s">
        <v>29</v>
      </c>
      <c r="E17" s="23">
        <v>164</v>
      </c>
      <c r="F17" s="22" t="s">
        <v>22</v>
      </c>
      <c r="G17" s="19" t="s">
        <v>19</v>
      </c>
      <c r="H17" s="18" t="s">
        <v>15</v>
      </c>
      <c r="I17" s="24" t="s">
        <v>31</v>
      </c>
      <c r="J17" s="19" t="s">
        <v>29</v>
      </c>
      <c r="K17" s="23">
        <v>91.29028</v>
      </c>
      <c r="L17" s="22" t="s">
        <v>22</v>
      </c>
      <c r="M17" s="19" t="s">
        <v>19</v>
      </c>
      <c r="N17" s="19"/>
      <c r="O17" s="20">
        <f t="shared" ref="O17:O34" si="1">K17-E17</f>
        <v>-72.70972</v>
      </c>
    </row>
    <row r="18" s="4" customFormat="1" ht="38" customHeight="1" spans="1:15">
      <c r="A18" s="18"/>
      <c r="B18" s="18" t="s">
        <v>15</v>
      </c>
      <c r="C18" s="18" t="s">
        <v>32</v>
      </c>
      <c r="D18" s="19" t="s">
        <v>29</v>
      </c>
      <c r="E18" s="23">
        <v>0</v>
      </c>
      <c r="F18" s="22" t="s">
        <v>22</v>
      </c>
      <c r="G18" s="19" t="s">
        <v>19</v>
      </c>
      <c r="H18" s="18" t="s">
        <v>15</v>
      </c>
      <c r="I18" s="18" t="s">
        <v>32</v>
      </c>
      <c r="J18" s="19" t="s">
        <v>29</v>
      </c>
      <c r="K18" s="23">
        <v>0.516896</v>
      </c>
      <c r="L18" s="22" t="s">
        <v>22</v>
      </c>
      <c r="M18" s="19" t="s">
        <v>19</v>
      </c>
      <c r="N18" s="19"/>
      <c r="O18" s="20">
        <f t="shared" si="1"/>
        <v>0.516896</v>
      </c>
    </row>
    <row r="19" s="4" customFormat="1" ht="38" customHeight="1" spans="1:15">
      <c r="A19" s="18"/>
      <c r="B19" s="18" t="s">
        <v>15</v>
      </c>
      <c r="C19" s="18" t="s">
        <v>33</v>
      </c>
      <c r="D19" s="19" t="s">
        <v>29</v>
      </c>
      <c r="E19" s="23">
        <v>31</v>
      </c>
      <c r="F19" s="22" t="s">
        <v>25</v>
      </c>
      <c r="G19" s="19" t="s">
        <v>19</v>
      </c>
      <c r="H19" s="18" t="s">
        <v>15</v>
      </c>
      <c r="I19" s="18" t="s">
        <v>33</v>
      </c>
      <c r="J19" s="19" t="s">
        <v>29</v>
      </c>
      <c r="K19" s="23">
        <v>30.771516</v>
      </c>
      <c r="L19" s="22" t="s">
        <v>25</v>
      </c>
      <c r="M19" s="19" t="s">
        <v>19</v>
      </c>
      <c r="N19" s="19"/>
      <c r="O19" s="20">
        <f t="shared" si="1"/>
        <v>-0.228484000000002</v>
      </c>
    </row>
    <row r="20" s="4" customFormat="1" ht="38" customHeight="1" spans="1:15">
      <c r="A20" s="18"/>
      <c r="B20" s="18" t="s">
        <v>34</v>
      </c>
      <c r="C20" s="18" t="s">
        <v>35</v>
      </c>
      <c r="D20" s="19" t="s">
        <v>17</v>
      </c>
      <c r="E20" s="23">
        <v>404.264</v>
      </c>
      <c r="F20" s="22" t="s">
        <v>22</v>
      </c>
      <c r="G20" s="19" t="s">
        <v>19</v>
      </c>
      <c r="H20" s="18" t="s">
        <v>34</v>
      </c>
      <c r="I20" s="18" t="s">
        <v>35</v>
      </c>
      <c r="J20" s="19" t="s">
        <v>17</v>
      </c>
      <c r="K20" s="23">
        <v>320.710316</v>
      </c>
      <c r="L20" s="22" t="s">
        <v>22</v>
      </c>
      <c r="M20" s="19" t="s">
        <v>19</v>
      </c>
      <c r="N20" s="19"/>
      <c r="O20" s="20">
        <f t="shared" si="1"/>
        <v>-83.553684</v>
      </c>
    </row>
    <row r="21" s="4" customFormat="1" ht="38" customHeight="1" spans="1:15">
      <c r="A21" s="18"/>
      <c r="B21" s="18" t="s">
        <v>36</v>
      </c>
      <c r="C21" s="18" t="s">
        <v>37</v>
      </c>
      <c r="D21" s="19" t="s">
        <v>17</v>
      </c>
      <c r="E21" s="23">
        <v>155.51</v>
      </c>
      <c r="F21" s="22" t="s">
        <v>18</v>
      </c>
      <c r="G21" s="19" t="s">
        <v>19</v>
      </c>
      <c r="H21" s="18" t="s">
        <v>36</v>
      </c>
      <c r="I21" s="18" t="s">
        <v>37</v>
      </c>
      <c r="J21" s="19" t="s">
        <v>17</v>
      </c>
      <c r="K21" s="23">
        <v>123.102925</v>
      </c>
      <c r="L21" s="22" t="s">
        <v>18</v>
      </c>
      <c r="M21" s="19" t="s">
        <v>19</v>
      </c>
      <c r="N21" s="19"/>
      <c r="O21" s="20">
        <f t="shared" si="1"/>
        <v>-32.407075</v>
      </c>
    </row>
    <row r="22" s="4" customFormat="1" ht="38" customHeight="1" spans="1:15">
      <c r="A22" s="18"/>
      <c r="B22" s="18" t="s">
        <v>38</v>
      </c>
      <c r="C22" s="18" t="s">
        <v>39</v>
      </c>
      <c r="D22" s="19" t="s">
        <v>40</v>
      </c>
      <c r="E22" s="23">
        <v>97.2</v>
      </c>
      <c r="F22" s="22" t="s">
        <v>22</v>
      </c>
      <c r="G22" s="19" t="s">
        <v>41</v>
      </c>
      <c r="H22" s="18" t="s">
        <v>38</v>
      </c>
      <c r="I22" s="18" t="s">
        <v>39</v>
      </c>
      <c r="J22" s="19" t="s">
        <v>40</v>
      </c>
      <c r="K22" s="23">
        <v>89.3</v>
      </c>
      <c r="L22" s="22" t="s">
        <v>22</v>
      </c>
      <c r="M22" s="19" t="s">
        <v>41</v>
      </c>
      <c r="N22" s="19"/>
      <c r="O22" s="20">
        <f t="shared" si="1"/>
        <v>-7.90000000000001</v>
      </c>
    </row>
    <row r="23" s="4" customFormat="1" ht="38" customHeight="1" spans="1:15">
      <c r="A23" s="18"/>
      <c r="B23" s="18" t="s">
        <v>38</v>
      </c>
      <c r="C23" s="18" t="s">
        <v>42</v>
      </c>
      <c r="D23" s="19" t="s">
        <v>17</v>
      </c>
      <c r="E23" s="23">
        <f>20-4.8</f>
        <v>15.2</v>
      </c>
      <c r="F23" s="22" t="s">
        <v>22</v>
      </c>
      <c r="G23" s="19" t="s">
        <v>19</v>
      </c>
      <c r="H23" s="18" t="s">
        <v>38</v>
      </c>
      <c r="I23" s="18" t="s">
        <v>42</v>
      </c>
      <c r="J23" s="19" t="s">
        <v>17</v>
      </c>
      <c r="K23" s="23">
        <v>10.909796</v>
      </c>
      <c r="L23" s="22" t="s">
        <v>22</v>
      </c>
      <c r="M23" s="19" t="s">
        <v>19</v>
      </c>
      <c r="N23" s="19"/>
      <c r="O23" s="20">
        <f t="shared" si="1"/>
        <v>-4.290204</v>
      </c>
    </row>
    <row r="24" s="4" customFormat="1" ht="38" customHeight="1" spans="1:15">
      <c r="A24" s="18"/>
      <c r="B24" s="18" t="s">
        <v>43</v>
      </c>
      <c r="C24" s="18" t="s">
        <v>44</v>
      </c>
      <c r="D24" s="19" t="s">
        <v>40</v>
      </c>
      <c r="E24" s="23">
        <v>10</v>
      </c>
      <c r="F24" s="22" t="s">
        <v>22</v>
      </c>
      <c r="G24" s="19" t="s">
        <v>41</v>
      </c>
      <c r="H24" s="18" t="s">
        <v>43</v>
      </c>
      <c r="I24" s="18" t="s">
        <v>44</v>
      </c>
      <c r="J24" s="19" t="s">
        <v>40</v>
      </c>
      <c r="K24" s="23">
        <v>6.171406</v>
      </c>
      <c r="L24" s="22" t="s">
        <v>22</v>
      </c>
      <c r="M24" s="19" t="s">
        <v>41</v>
      </c>
      <c r="N24" s="19"/>
      <c r="O24" s="20">
        <f t="shared" si="1"/>
        <v>-3.828594</v>
      </c>
    </row>
    <row r="25" s="4" customFormat="1" ht="38" customHeight="1" spans="1:15">
      <c r="A25" s="18"/>
      <c r="B25" s="18" t="s">
        <v>43</v>
      </c>
      <c r="C25" s="25" t="s">
        <v>45</v>
      </c>
      <c r="D25" s="19" t="s">
        <v>40</v>
      </c>
      <c r="E25" s="23">
        <f>10.8+2.2</f>
        <v>13</v>
      </c>
      <c r="F25" s="22" t="s">
        <v>22</v>
      </c>
      <c r="G25" s="19" t="s">
        <v>41</v>
      </c>
      <c r="H25" s="18" t="s">
        <v>43</v>
      </c>
      <c r="I25" s="25" t="s">
        <v>45</v>
      </c>
      <c r="J25" s="19" t="s">
        <v>40</v>
      </c>
      <c r="K25" s="23">
        <v>14.8</v>
      </c>
      <c r="L25" s="22" t="s">
        <v>22</v>
      </c>
      <c r="M25" s="19" t="s">
        <v>41</v>
      </c>
      <c r="N25" s="19"/>
      <c r="O25" s="20">
        <f t="shared" si="1"/>
        <v>1.8</v>
      </c>
    </row>
    <row r="26" s="4" customFormat="1" ht="38" customHeight="1" spans="1:15">
      <c r="A26" s="18"/>
      <c r="B26" s="18" t="s">
        <v>43</v>
      </c>
      <c r="C26" s="18" t="s">
        <v>46</v>
      </c>
      <c r="D26" s="19" t="s">
        <v>40</v>
      </c>
      <c r="E26" s="23">
        <v>60</v>
      </c>
      <c r="F26" s="22" t="s">
        <v>22</v>
      </c>
      <c r="G26" s="19" t="s">
        <v>41</v>
      </c>
      <c r="H26" s="18" t="s">
        <v>43</v>
      </c>
      <c r="I26" s="18" t="s">
        <v>46</v>
      </c>
      <c r="J26" s="19" t="s">
        <v>40</v>
      </c>
      <c r="K26" s="23">
        <v>52.7</v>
      </c>
      <c r="L26" s="22" t="s">
        <v>22</v>
      </c>
      <c r="M26" s="19" t="s">
        <v>41</v>
      </c>
      <c r="N26" s="19"/>
      <c r="O26" s="20">
        <f t="shared" si="1"/>
        <v>-7.3</v>
      </c>
    </row>
    <row r="27" s="4" customFormat="1" ht="38" customHeight="1" spans="1:15">
      <c r="A27" s="18"/>
      <c r="B27" s="18" t="s">
        <v>43</v>
      </c>
      <c r="C27" s="18" t="s">
        <v>47</v>
      </c>
      <c r="D27" s="19" t="s">
        <v>17</v>
      </c>
      <c r="E27" s="23">
        <f>9-1.5</f>
        <v>7.5</v>
      </c>
      <c r="F27" s="22" t="s">
        <v>22</v>
      </c>
      <c r="G27" s="19" t="s">
        <v>19</v>
      </c>
      <c r="H27" s="18" t="s">
        <v>43</v>
      </c>
      <c r="I27" s="18" t="s">
        <v>47</v>
      </c>
      <c r="J27" s="19" t="s">
        <v>17</v>
      </c>
      <c r="K27" s="23">
        <v>6.973734</v>
      </c>
      <c r="L27" s="22" t="s">
        <v>22</v>
      </c>
      <c r="M27" s="19" t="s">
        <v>19</v>
      </c>
      <c r="N27" s="19"/>
      <c r="O27" s="20">
        <f t="shared" si="1"/>
        <v>-0.526266</v>
      </c>
    </row>
    <row r="28" s="4" customFormat="1" ht="38" customHeight="1" spans="1:15">
      <c r="A28" s="18"/>
      <c r="B28" s="18" t="s">
        <v>48</v>
      </c>
      <c r="C28" s="18" t="s">
        <v>49</v>
      </c>
      <c r="D28" s="19" t="s">
        <v>40</v>
      </c>
      <c r="E28" s="23">
        <v>150</v>
      </c>
      <c r="F28" s="22" t="s">
        <v>22</v>
      </c>
      <c r="G28" s="19" t="s">
        <v>41</v>
      </c>
      <c r="H28" s="18" t="s">
        <v>48</v>
      </c>
      <c r="I28" s="18" t="s">
        <v>49</v>
      </c>
      <c r="J28" s="19" t="s">
        <v>40</v>
      </c>
      <c r="K28" s="23">
        <v>148.5</v>
      </c>
      <c r="L28" s="22" t="s">
        <v>22</v>
      </c>
      <c r="M28" s="19" t="s">
        <v>41</v>
      </c>
      <c r="N28" s="19"/>
      <c r="O28" s="20">
        <f t="shared" si="1"/>
        <v>-1.5</v>
      </c>
    </row>
    <row r="29" s="4" customFormat="1" ht="38" customHeight="1" spans="1:15">
      <c r="A29" s="18"/>
      <c r="B29" s="18" t="s">
        <v>50</v>
      </c>
      <c r="C29" s="18" t="s">
        <v>51</v>
      </c>
      <c r="D29" s="19" t="s">
        <v>40</v>
      </c>
      <c r="E29" s="23">
        <f>450+50+19.1+1.7+41.5+32.2+3+12.4+5.2</f>
        <v>615.1</v>
      </c>
      <c r="F29" s="22" t="s">
        <v>25</v>
      </c>
      <c r="G29" s="19" t="s">
        <v>41</v>
      </c>
      <c r="H29" s="18" t="s">
        <v>50</v>
      </c>
      <c r="I29" s="18" t="s">
        <v>51</v>
      </c>
      <c r="J29" s="19" t="s">
        <v>40</v>
      </c>
      <c r="K29" s="23">
        <v>486.6</v>
      </c>
      <c r="L29" s="22" t="s">
        <v>25</v>
      </c>
      <c r="M29" s="19" t="s">
        <v>41</v>
      </c>
      <c r="N29" s="19"/>
      <c r="O29" s="20">
        <f t="shared" si="1"/>
        <v>-128.5</v>
      </c>
    </row>
    <row r="30" s="4" customFormat="1" ht="38" customHeight="1" spans="1:15">
      <c r="A30" s="18"/>
      <c r="B30" s="18" t="s">
        <v>50</v>
      </c>
      <c r="C30" s="18" t="s">
        <v>52</v>
      </c>
      <c r="D30" s="19" t="s">
        <v>40</v>
      </c>
      <c r="E30" s="23">
        <f>100+2+60.2</f>
        <v>162.2</v>
      </c>
      <c r="F30" s="22" t="s">
        <v>27</v>
      </c>
      <c r="G30" s="19" t="s">
        <v>41</v>
      </c>
      <c r="H30" s="18" t="s">
        <v>50</v>
      </c>
      <c r="I30" s="18" t="s">
        <v>52</v>
      </c>
      <c r="J30" s="19" t="s">
        <v>40</v>
      </c>
      <c r="K30" s="23">
        <v>105.65</v>
      </c>
      <c r="L30" s="22" t="s">
        <v>27</v>
      </c>
      <c r="M30" s="19" t="s">
        <v>41</v>
      </c>
      <c r="N30" s="19"/>
      <c r="O30" s="20">
        <f t="shared" si="1"/>
        <v>-56.55</v>
      </c>
    </row>
    <row r="31" s="4" customFormat="1" ht="38" customHeight="1" spans="1:15">
      <c r="A31" s="18"/>
      <c r="B31" s="18" t="s">
        <v>50</v>
      </c>
      <c r="C31" s="18" t="s">
        <v>53</v>
      </c>
      <c r="D31" s="19" t="s">
        <v>40</v>
      </c>
      <c r="E31" s="23">
        <f>15.8+4.2</f>
        <v>20</v>
      </c>
      <c r="F31" s="22" t="s">
        <v>22</v>
      </c>
      <c r="G31" s="19" t="s">
        <v>41</v>
      </c>
      <c r="H31" s="18" t="s">
        <v>50</v>
      </c>
      <c r="I31" s="18" t="s">
        <v>53</v>
      </c>
      <c r="J31" s="19" t="s">
        <v>40</v>
      </c>
      <c r="K31" s="23">
        <v>26.4</v>
      </c>
      <c r="L31" s="22" t="s">
        <v>22</v>
      </c>
      <c r="M31" s="19" t="s">
        <v>41</v>
      </c>
      <c r="N31" s="19"/>
      <c r="O31" s="20">
        <f t="shared" si="1"/>
        <v>6.4</v>
      </c>
    </row>
    <row r="32" s="4" customFormat="1" ht="38" customHeight="1" spans="1:15">
      <c r="A32" s="18"/>
      <c r="B32" s="18" t="s">
        <v>50</v>
      </c>
      <c r="C32" s="18" t="s">
        <v>54</v>
      </c>
      <c r="D32" s="19" t="s">
        <v>40</v>
      </c>
      <c r="E32" s="23">
        <f>191+5</f>
        <v>196</v>
      </c>
      <c r="F32" s="22" t="s">
        <v>22</v>
      </c>
      <c r="G32" s="19" t="s">
        <v>41</v>
      </c>
      <c r="H32" s="18" t="s">
        <v>50</v>
      </c>
      <c r="I32" s="18" t="s">
        <v>54</v>
      </c>
      <c r="J32" s="19" t="s">
        <v>40</v>
      </c>
      <c r="K32" s="23">
        <v>206.7</v>
      </c>
      <c r="L32" s="22" t="s">
        <v>22</v>
      </c>
      <c r="M32" s="19" t="s">
        <v>41</v>
      </c>
      <c r="N32" s="19"/>
      <c r="O32" s="20">
        <f t="shared" si="1"/>
        <v>10.7</v>
      </c>
    </row>
    <row r="33" s="4" customFormat="1" ht="38" customHeight="1" spans="1:15">
      <c r="A33" s="18"/>
      <c r="B33" s="18" t="s">
        <v>55</v>
      </c>
      <c r="C33" s="18" t="s">
        <v>56</v>
      </c>
      <c r="D33" s="19" t="s">
        <v>40</v>
      </c>
      <c r="E33" s="23">
        <v>50</v>
      </c>
      <c r="F33" s="22" t="s">
        <v>22</v>
      </c>
      <c r="G33" s="19" t="s">
        <v>41</v>
      </c>
      <c r="H33" s="18" t="s">
        <v>55</v>
      </c>
      <c r="I33" s="18" t="s">
        <v>56</v>
      </c>
      <c r="J33" s="19" t="s">
        <v>40</v>
      </c>
      <c r="K33" s="23">
        <v>8</v>
      </c>
      <c r="L33" s="22" t="s">
        <v>22</v>
      </c>
      <c r="M33" s="19" t="s">
        <v>41</v>
      </c>
      <c r="N33" s="19"/>
      <c r="O33" s="20">
        <f t="shared" si="1"/>
        <v>-42</v>
      </c>
    </row>
    <row r="34" s="4" customFormat="1" ht="38" customHeight="1" spans="1:15">
      <c r="A34" s="18"/>
      <c r="B34" s="18" t="s">
        <v>55</v>
      </c>
      <c r="C34" s="18" t="s">
        <v>57</v>
      </c>
      <c r="D34" s="19" t="s">
        <v>40</v>
      </c>
      <c r="E34" s="23">
        <v>59</v>
      </c>
      <c r="F34" s="22" t="s">
        <v>22</v>
      </c>
      <c r="G34" s="19" t="s">
        <v>41</v>
      </c>
      <c r="H34" s="18" t="s">
        <v>55</v>
      </c>
      <c r="I34" s="18" t="s">
        <v>57</v>
      </c>
      <c r="J34" s="19" t="s">
        <v>40</v>
      </c>
      <c r="K34" s="23">
        <v>49.1</v>
      </c>
      <c r="L34" s="22" t="s">
        <v>22</v>
      </c>
      <c r="M34" s="19" t="s">
        <v>41</v>
      </c>
      <c r="N34" s="19"/>
      <c r="O34" s="20">
        <f t="shared" si="1"/>
        <v>-9.9</v>
      </c>
    </row>
    <row r="35" s="4" customFormat="1" ht="38" customHeight="1" spans="1:15">
      <c r="A35" s="18"/>
      <c r="B35" s="18" t="s">
        <v>58</v>
      </c>
      <c r="C35" s="18" t="s">
        <v>59</v>
      </c>
      <c r="D35" s="19" t="s">
        <v>60</v>
      </c>
      <c r="E35" s="23">
        <f>300+1.5+11.3+4.8+7.6+9.1+7.8+11.5</f>
        <v>353.6</v>
      </c>
      <c r="F35" s="22" t="s">
        <v>22</v>
      </c>
      <c r="G35" s="19" t="s">
        <v>61</v>
      </c>
      <c r="H35" s="18" t="s">
        <v>58</v>
      </c>
      <c r="I35" s="18" t="s">
        <v>59</v>
      </c>
      <c r="J35" s="19" t="s">
        <v>60</v>
      </c>
      <c r="K35" s="23">
        <v>585.6</v>
      </c>
      <c r="L35" s="22" t="s">
        <v>22</v>
      </c>
      <c r="M35" s="19" t="s">
        <v>61</v>
      </c>
      <c r="N35" s="19"/>
      <c r="O35" s="20">
        <f t="shared" ref="O35:O44" si="2">K35-E35</f>
        <v>232</v>
      </c>
    </row>
    <row r="36" s="4" customFormat="1" ht="38" customHeight="1" spans="1:15">
      <c r="A36" s="18"/>
      <c r="B36" s="18" t="s">
        <v>62</v>
      </c>
      <c r="C36" s="18" t="s">
        <v>63</v>
      </c>
      <c r="D36" s="19" t="s">
        <v>40</v>
      </c>
      <c r="E36" s="23">
        <v>22.9</v>
      </c>
      <c r="F36" s="22" t="s">
        <v>22</v>
      </c>
      <c r="G36" s="19" t="s">
        <v>41</v>
      </c>
      <c r="H36" s="18" t="s">
        <v>62</v>
      </c>
      <c r="I36" s="18" t="s">
        <v>63</v>
      </c>
      <c r="J36" s="19" t="s">
        <v>40</v>
      </c>
      <c r="K36" s="23">
        <v>26.9</v>
      </c>
      <c r="L36" s="22" t="s">
        <v>22</v>
      </c>
      <c r="M36" s="19" t="s">
        <v>41</v>
      </c>
      <c r="N36" s="19"/>
      <c r="O36" s="20">
        <f t="shared" si="2"/>
        <v>4</v>
      </c>
    </row>
    <row r="37" s="4" customFormat="1" ht="38" customHeight="1" spans="1:15">
      <c r="A37" s="18"/>
      <c r="B37" s="18" t="s">
        <v>62</v>
      </c>
      <c r="C37" s="18" t="s">
        <v>64</v>
      </c>
      <c r="D37" s="19" t="s">
        <v>17</v>
      </c>
      <c r="E37" s="23">
        <v>80</v>
      </c>
      <c r="F37" s="22" t="s">
        <v>22</v>
      </c>
      <c r="G37" s="19" t="s">
        <v>19</v>
      </c>
      <c r="H37" s="18" t="s">
        <v>62</v>
      </c>
      <c r="I37" s="18" t="s">
        <v>64</v>
      </c>
      <c r="J37" s="19" t="s">
        <v>17</v>
      </c>
      <c r="K37" s="23">
        <v>87.0519</v>
      </c>
      <c r="L37" s="22" t="s">
        <v>22</v>
      </c>
      <c r="M37" s="19" t="s">
        <v>19</v>
      </c>
      <c r="N37" s="19"/>
      <c r="O37" s="20">
        <f t="shared" si="2"/>
        <v>7.0519</v>
      </c>
    </row>
    <row r="38" s="4" customFormat="1" ht="38" customHeight="1" spans="1:15">
      <c r="A38" s="18"/>
      <c r="B38" s="18" t="s">
        <v>65</v>
      </c>
      <c r="C38" s="18" t="s">
        <v>66</v>
      </c>
      <c r="D38" s="19" t="s">
        <v>40</v>
      </c>
      <c r="E38" s="23">
        <v>157</v>
      </c>
      <c r="F38" s="22" t="s">
        <v>22</v>
      </c>
      <c r="G38" s="19" t="s">
        <v>41</v>
      </c>
      <c r="H38" s="18" t="s">
        <v>65</v>
      </c>
      <c r="I38" s="18" t="s">
        <v>66</v>
      </c>
      <c r="J38" s="19" t="s">
        <v>40</v>
      </c>
      <c r="K38" s="23">
        <v>160.5</v>
      </c>
      <c r="L38" s="22" t="s">
        <v>22</v>
      </c>
      <c r="M38" s="19" t="s">
        <v>41</v>
      </c>
      <c r="N38" s="19"/>
      <c r="O38" s="20">
        <f t="shared" si="2"/>
        <v>3.5</v>
      </c>
    </row>
    <row r="39" s="4" customFormat="1" ht="38" customHeight="1" spans="1:15">
      <c r="A39" s="18"/>
      <c r="B39" s="18" t="s">
        <v>67</v>
      </c>
      <c r="C39" s="18" t="s">
        <v>68</v>
      </c>
      <c r="D39" s="19" t="s">
        <v>40</v>
      </c>
      <c r="E39" s="23">
        <v>55</v>
      </c>
      <c r="F39" s="22" t="s">
        <v>22</v>
      </c>
      <c r="G39" s="19" t="s">
        <v>41</v>
      </c>
      <c r="H39" s="18" t="s">
        <v>67</v>
      </c>
      <c r="I39" s="18" t="s">
        <v>68</v>
      </c>
      <c r="J39" s="19" t="s">
        <v>40</v>
      </c>
      <c r="K39" s="23">
        <v>62.4</v>
      </c>
      <c r="L39" s="22" t="s">
        <v>22</v>
      </c>
      <c r="M39" s="19" t="s">
        <v>41</v>
      </c>
      <c r="N39" s="19"/>
      <c r="O39" s="20">
        <f t="shared" si="2"/>
        <v>7.4</v>
      </c>
    </row>
    <row r="40" s="4" customFormat="1" ht="38" customHeight="1" spans="1:15">
      <c r="A40" s="18"/>
      <c r="B40" s="18" t="s">
        <v>67</v>
      </c>
      <c r="C40" s="18" t="s">
        <v>69</v>
      </c>
      <c r="D40" s="19" t="s">
        <v>17</v>
      </c>
      <c r="E40" s="23">
        <v>30</v>
      </c>
      <c r="F40" s="22" t="s">
        <v>22</v>
      </c>
      <c r="G40" s="19" t="s">
        <v>19</v>
      </c>
      <c r="H40" s="18" t="s">
        <v>67</v>
      </c>
      <c r="I40" s="18" t="s">
        <v>69</v>
      </c>
      <c r="J40" s="19" t="s">
        <v>17</v>
      </c>
      <c r="K40" s="23">
        <v>31.533842</v>
      </c>
      <c r="L40" s="22" t="s">
        <v>22</v>
      </c>
      <c r="M40" s="19" t="s">
        <v>19</v>
      </c>
      <c r="N40" s="19"/>
      <c r="O40" s="20">
        <f t="shared" si="2"/>
        <v>1.533842</v>
      </c>
    </row>
    <row r="41" s="4" customFormat="1" ht="38" customHeight="1" spans="1:15">
      <c r="A41" s="18"/>
      <c r="B41" s="18" t="s">
        <v>70</v>
      </c>
      <c r="C41" s="18" t="s">
        <v>71</v>
      </c>
      <c r="D41" s="19" t="s">
        <v>40</v>
      </c>
      <c r="E41" s="23">
        <f>24.8+7.8</f>
        <v>32.6</v>
      </c>
      <c r="F41" s="22" t="s">
        <v>22</v>
      </c>
      <c r="G41" s="19" t="s">
        <v>41</v>
      </c>
      <c r="H41" s="18" t="s">
        <v>70</v>
      </c>
      <c r="I41" s="18" t="s">
        <v>71</v>
      </c>
      <c r="J41" s="19" t="s">
        <v>40</v>
      </c>
      <c r="K41" s="23">
        <v>37.8</v>
      </c>
      <c r="L41" s="22" t="s">
        <v>22</v>
      </c>
      <c r="M41" s="19" t="s">
        <v>41</v>
      </c>
      <c r="N41" s="19"/>
      <c r="O41" s="20">
        <f t="shared" si="2"/>
        <v>5.2</v>
      </c>
    </row>
    <row r="42" s="4" customFormat="1" ht="38" customHeight="1" spans="1:15">
      <c r="A42" s="18"/>
      <c r="B42" s="18" t="s">
        <v>70</v>
      </c>
      <c r="C42" s="18" t="s">
        <v>72</v>
      </c>
      <c r="D42" s="19" t="s">
        <v>40</v>
      </c>
      <c r="E42" s="23">
        <f>200+0.8</f>
        <v>200.8</v>
      </c>
      <c r="F42" s="22" t="s">
        <v>22</v>
      </c>
      <c r="G42" s="19" t="s">
        <v>41</v>
      </c>
      <c r="H42" s="18" t="s">
        <v>70</v>
      </c>
      <c r="I42" s="18" t="s">
        <v>72</v>
      </c>
      <c r="J42" s="19" t="s">
        <v>40</v>
      </c>
      <c r="K42" s="23">
        <v>215.4</v>
      </c>
      <c r="L42" s="22" t="s">
        <v>22</v>
      </c>
      <c r="M42" s="19" t="s">
        <v>41</v>
      </c>
      <c r="N42" s="19"/>
      <c r="O42" s="20">
        <f t="shared" si="2"/>
        <v>14.6</v>
      </c>
    </row>
    <row r="43" s="5" customFormat="1" ht="38" customHeight="1" spans="1:15">
      <c r="A43" s="18"/>
      <c r="B43" s="31" t="s">
        <v>73</v>
      </c>
      <c r="C43" s="14" t="s">
        <v>74</v>
      </c>
      <c r="D43" s="15"/>
      <c r="E43" s="16">
        <f>SUM(E44:E44)</f>
        <v>0.3</v>
      </c>
      <c r="F43" s="32"/>
      <c r="G43" s="32"/>
      <c r="H43" s="32"/>
      <c r="I43" s="32"/>
      <c r="J43" s="16"/>
      <c r="K43" s="16">
        <f>SUM(K44:K44)</f>
        <v>0</v>
      </c>
      <c r="L43" s="32"/>
      <c r="M43" s="32"/>
      <c r="N43" s="17"/>
      <c r="O43" s="38">
        <f>SUM(O44:O44)</f>
        <v>-0.3</v>
      </c>
    </row>
    <row r="44" s="4" customFormat="1" ht="38" customHeight="1" spans="1:15">
      <c r="A44" s="18">
        <v>4</v>
      </c>
      <c r="B44" s="18" t="s">
        <v>55</v>
      </c>
      <c r="C44" s="33" t="s">
        <v>75</v>
      </c>
      <c r="D44" s="19" t="s">
        <v>76</v>
      </c>
      <c r="E44" s="20">
        <v>0.3</v>
      </c>
      <c r="F44" s="22" t="s">
        <v>18</v>
      </c>
      <c r="G44" s="22" t="s">
        <v>61</v>
      </c>
      <c r="H44" s="18" t="s">
        <v>55</v>
      </c>
      <c r="I44" s="33" t="s">
        <v>75</v>
      </c>
      <c r="J44" s="19" t="s">
        <v>76</v>
      </c>
      <c r="K44" s="39">
        <v>0</v>
      </c>
      <c r="L44" s="22"/>
      <c r="M44" s="19"/>
      <c r="N44" s="19" t="s">
        <v>77</v>
      </c>
      <c r="O44" s="20">
        <f>K44-E44</f>
        <v>-0.3</v>
      </c>
    </row>
  </sheetData>
  <mergeCells count="18">
    <mergeCell ref="A1:O1"/>
    <mergeCell ref="L2:M2"/>
    <mergeCell ref="B3:G3"/>
    <mergeCell ref="H3:M3"/>
    <mergeCell ref="C5:D5"/>
    <mergeCell ref="C43:D43"/>
    <mergeCell ref="A3:A4"/>
    <mergeCell ref="A11:A14"/>
    <mergeCell ref="B11:B14"/>
    <mergeCell ref="C11:C14"/>
    <mergeCell ref="D11:D14"/>
    <mergeCell ref="G11:G14"/>
    <mergeCell ref="H11:H14"/>
    <mergeCell ref="I11:I14"/>
    <mergeCell ref="J11:J14"/>
    <mergeCell ref="M11:M14"/>
    <mergeCell ref="N3:N4"/>
    <mergeCell ref="O3:O4"/>
  </mergeCells>
  <pageMargins left="0.751388888888889" right="0.393055555555556" top="0.393055555555556" bottom="0.786805555555556" header="0.196527777777778" footer="0.196527777777778"/>
  <pageSetup paperSize="9" scale="8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农业农村室</dc:creator>
  <cp:lastModifiedBy>Administrator</cp:lastModifiedBy>
  <dcterms:created xsi:type="dcterms:W3CDTF">2022-12-09T03:26:00Z</dcterms:created>
  <dcterms:modified xsi:type="dcterms:W3CDTF">2024-11-20T02:30:19Z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</Properties>
</file>